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<sst xmlns="http://schemas.openxmlformats.org/spreadsheetml/2006/main" count="71" uniqueCount="57">
  <si>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Příjmy a výdaje Mikroregionu OPZ 1866</t>
  </si>
  <si>
    <t>Obec</t>
  </si>
  <si>
    <t xml:space="preserve">Příjmy/výdaje Mikroregionu OPZ 1866 po obcích                                                                                                                                                                                    </t>
  </si>
  <si>
    <t>členský přísp.               k fakt. 35,- Kč/ob.</t>
  </si>
  <si>
    <t>projekt enviro do 31.11. 2023</t>
  </si>
  <si>
    <t xml:space="preserve">pověřenec GDPR/ měs. </t>
  </si>
  <si>
    <t>částka k fakturaci pověřenec - GDPR</t>
  </si>
  <si>
    <t>Benátky</t>
  </si>
  <si>
    <t>Čistěves</t>
  </si>
  <si>
    <t>Hořiněves</t>
  </si>
  <si>
    <t>Máslojedy</t>
  </si>
  <si>
    <t>Neděliště</t>
  </si>
  <si>
    <t>Sendražice</t>
  </si>
  <si>
    <t>Střezetice</t>
  </si>
  <si>
    <t>Světí</t>
  </si>
  <si>
    <t>Vrchovnice</t>
  </si>
  <si>
    <t>Všestary</t>
  </si>
  <si>
    <t>celkem obce</t>
  </si>
  <si>
    <t>_</t>
  </si>
  <si>
    <t>dotace</t>
  </si>
  <si>
    <t>celkem 1 430 ks</t>
  </si>
  <si>
    <t>celkem</t>
  </si>
  <si>
    <t>poznámky</t>
  </si>
  <si>
    <t>příjmy</t>
  </si>
  <si>
    <t>příjmy celkem</t>
  </si>
  <si>
    <t xml:space="preserve">příjmy </t>
  </si>
  <si>
    <t>zdroj: MVČR</t>
  </si>
  <si>
    <t xml:space="preserve">loňský rok - pro porovnání </t>
  </si>
  <si>
    <t>Do celkového počtu obyvatel jsou započítány i cizinci s přechodným a trvalým pobytem v obci</t>
  </si>
  <si>
    <t>zpravodaj</t>
  </si>
  <si>
    <t>zpravodaj 2022</t>
  </si>
  <si>
    <t>obec</t>
  </si>
  <si>
    <t>cizinci celkem</t>
  </si>
  <si>
    <t xml:space="preserve">celkem </t>
  </si>
  <si>
    <t xml:space="preserve">Náklad činí 4 x 1 670 </t>
  </si>
  <si>
    <t xml:space="preserve">celkem: </t>
  </si>
  <si>
    <t xml:space="preserve">celkem: 6 680 ks </t>
  </si>
  <si>
    <t>cena za 1 ks 13,08 Kč</t>
  </si>
  <si>
    <t xml:space="preserve">cena za 1 ks: </t>
  </si>
  <si>
    <t xml:space="preserve">Vrchovnice </t>
  </si>
  <si>
    <t xml:space="preserve">Obyvatelé k 1.1. 2023 / s cizinci s realizovaným pobytem/ zdroj: MVČR - </t>
  </si>
  <si>
    <t>(k 1.1. 2022)</t>
  </si>
  <si>
    <t>profesionalizace do 31.12. 2023</t>
  </si>
  <si>
    <t xml:space="preserve"> propagace svazku, k prodeji</t>
  </si>
  <si>
    <t>kalendář             88,0033/počet</t>
  </si>
  <si>
    <t>zpravodaj/dle počtu  obyva. 30,343 Kč</t>
  </si>
  <si>
    <r>
      <rPr>
        <b/>
        <u val="single"/>
        <sz val="10"/>
        <color indexed="10"/>
        <rFont val="Calibri"/>
        <family val="2"/>
      </rPr>
      <t>Náklady na zpravodaj v roce 2023: 144 100,- Kč/ 4749 obyvatel =  30,343 Kč</t>
    </r>
    <r>
      <rPr>
        <sz val="10"/>
        <color indexed="8"/>
        <rFont val="Calibri"/>
        <family val="2"/>
      </rPr>
      <t xml:space="preserve">    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 </t>
    </r>
    <r>
      <rPr>
        <b/>
        <u val="single"/>
        <sz val="10"/>
        <color indexed="10"/>
        <rFont val="Calibri"/>
        <family val="2"/>
      </rPr>
      <t xml:space="preserve"> Náklady na stolní kalendář:  125 844,72,- Kč   1ks/ 88,01 Kč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 xml:space="preserve">        </t>
    </r>
    <r>
      <rPr>
        <sz val="10"/>
        <color indexed="8"/>
        <rFont val="Calibri"/>
        <family val="2"/>
      </rPr>
      <t xml:space="preserve">         </t>
    </r>
    <r>
      <rPr>
        <b/>
        <sz val="10"/>
        <color indexed="10"/>
        <rFont val="Calibri"/>
        <family val="2"/>
      </rPr>
      <t xml:space="preserve">                                                      specialista GDPR 500,-/obec  + 300,-/  ZŠ + 300,- /MŠ</t>
    </r>
  </si>
  <si>
    <t>rok 2023</t>
  </si>
  <si>
    <t>vlastní podíl</t>
  </si>
  <si>
    <t xml:space="preserve">minimální vlastní podíl </t>
  </si>
  <si>
    <t xml:space="preserve">fakturace celkem: příspěvky, zprav., kalendář, GDPR              </t>
  </si>
  <si>
    <t>vyúčtování odesláno</t>
  </si>
  <si>
    <t>objednaný počet           ks kalendářů</t>
  </si>
  <si>
    <t>náklad: 4 x 1670</t>
  </si>
  <si>
    <t>6680 ks</t>
  </si>
  <si>
    <t xml:space="preserve">odeslat k 31.12. 2023 </t>
  </si>
  <si>
    <t>vlastní podíl hrazen účastníky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</si>
</sst>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\-#,##0.00\ 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right" vertical="top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shrinkToFit="1"/>
    </xf>
    <xf numFmtId="1" fontId="67" fillId="0" borderId="10" xfId="0" applyNumberFormat="1" applyFont="1" applyBorder="1" applyAlignment="1">
      <alignment/>
    </xf>
    <xf numFmtId="176" fontId="29" fillId="33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/>
    </xf>
    <xf numFmtId="176" fontId="68" fillId="33" borderId="10" xfId="0" applyNumberFormat="1" applyFont="1" applyFill="1" applyBorder="1" applyAlignment="1">
      <alignment/>
    </xf>
    <xf numFmtId="0" fontId="68" fillId="0" borderId="10" xfId="0" applyFont="1" applyBorder="1" applyAlignment="1">
      <alignment shrinkToFit="1"/>
    </xf>
    <xf numFmtId="176" fontId="68" fillId="34" borderId="10" xfId="0" applyNumberFormat="1" applyFont="1" applyFill="1" applyBorder="1" applyAlignment="1">
      <alignment/>
    </xf>
    <xf numFmtId="176" fontId="68" fillId="35" borderId="10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3" fontId="68" fillId="36" borderId="10" xfId="0" applyNumberFormat="1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shrinkToFit="1"/>
    </xf>
    <xf numFmtId="0" fontId="69" fillId="34" borderId="10" xfId="0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67" fillId="0" borderId="0" xfId="0" applyFont="1" applyAlignment="1">
      <alignment shrinkToFi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8" fontId="72" fillId="7" borderId="11" xfId="0" applyNumberFormat="1" applyFont="1" applyFill="1" applyBorder="1" applyAlignment="1">
      <alignment/>
    </xf>
    <xf numFmtId="0" fontId="72" fillId="7" borderId="12" xfId="0" applyFont="1" applyFill="1" applyBorder="1" applyAlignment="1">
      <alignment/>
    </xf>
    <xf numFmtId="8" fontId="47" fillId="0" borderId="0" xfId="0" applyNumberFormat="1" applyFont="1" applyAlignment="1">
      <alignment horizontal="center" vertical="center"/>
    </xf>
    <xf numFmtId="43" fontId="67" fillId="0" borderId="0" xfId="0" applyNumberFormat="1" applyFont="1" applyAlignment="1">
      <alignment horizontal="right" vertical="top"/>
    </xf>
    <xf numFmtId="44" fontId="35" fillId="33" borderId="10" xfId="0" applyNumberFormat="1" applyFont="1" applyFill="1" applyBorder="1" applyAlignment="1">
      <alignment/>
    </xf>
    <xf numFmtId="43" fontId="67" fillId="0" borderId="10" xfId="0" applyNumberFormat="1" applyFont="1" applyBorder="1" applyAlignment="1">
      <alignment/>
    </xf>
    <xf numFmtId="44" fontId="68" fillId="33" borderId="10" xfId="0" applyNumberFormat="1" applyFont="1" applyFill="1" applyBorder="1" applyAlignment="1">
      <alignment/>
    </xf>
    <xf numFmtId="176" fontId="73" fillId="34" borderId="10" xfId="0" applyNumberFormat="1" applyFont="1" applyFill="1" applyBorder="1" applyAlignment="1">
      <alignment/>
    </xf>
    <xf numFmtId="44" fontId="73" fillId="34" borderId="10" xfId="0" applyNumberFormat="1" applyFont="1" applyFill="1" applyBorder="1" applyAlignment="1">
      <alignment/>
    </xf>
    <xf numFmtId="6" fontId="68" fillId="0" borderId="10" xfId="0" applyNumberFormat="1" applyFont="1" applyBorder="1" applyAlignment="1">
      <alignment/>
    </xf>
    <xf numFmtId="42" fontId="68" fillId="0" borderId="10" xfId="0" applyNumberFormat="1" applyFont="1" applyBorder="1" applyAlignment="1">
      <alignment/>
    </xf>
    <xf numFmtId="42" fontId="70" fillId="0" borderId="10" xfId="0" applyNumberFormat="1" applyFont="1" applyBorder="1" applyAlignment="1">
      <alignment/>
    </xf>
    <xf numFmtId="42" fontId="68" fillId="36" borderId="10" xfId="0" applyNumberFormat="1" applyFont="1" applyFill="1" applyBorder="1" applyAlignment="1">
      <alignment/>
    </xf>
    <xf numFmtId="0" fontId="70" fillId="0" borderId="10" xfId="0" applyFont="1" applyBorder="1" applyAlignment="1">
      <alignment/>
    </xf>
    <xf numFmtId="43" fontId="69" fillId="0" borderId="10" xfId="0" applyNumberFormat="1" applyFont="1" applyBorder="1" applyAlignment="1">
      <alignment horizontal="right" vertical="top"/>
    </xf>
    <xf numFmtId="6" fontId="68" fillId="37" borderId="10" xfId="0" applyNumberFormat="1" applyFont="1" applyFill="1" applyBorder="1" applyAlignment="1">
      <alignment/>
    </xf>
    <xf numFmtId="42" fontId="68" fillId="37" borderId="10" xfId="0" applyNumberFormat="1" applyFont="1" applyFill="1" applyBorder="1" applyAlignment="1">
      <alignment/>
    </xf>
    <xf numFmtId="43" fontId="68" fillId="0" borderId="10" xfId="0" applyNumberFormat="1" applyFont="1" applyBorder="1" applyAlignment="1">
      <alignment horizontal="right" vertical="top"/>
    </xf>
    <xf numFmtId="2" fontId="68" fillId="0" borderId="10" xfId="0" applyNumberFormat="1" applyFont="1" applyBorder="1" applyAlignment="1">
      <alignment/>
    </xf>
    <xf numFmtId="9" fontId="35" fillId="34" borderId="10" xfId="0" applyNumberFormat="1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7" fillId="0" borderId="0" xfId="0" applyNumberFormat="1" applyFont="1" applyAlignment="1">
      <alignment/>
    </xf>
    <xf numFmtId="0" fontId="0" fillId="36" borderId="0" xfId="0" applyFill="1" applyAlignment="1">
      <alignment/>
    </xf>
    <xf numFmtId="0" fontId="1" fillId="7" borderId="13" xfId="0" applyFont="1" applyFill="1" applyBorder="1" applyAlignment="1">
      <alignment/>
    </xf>
    <xf numFmtId="0" fontId="74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3" fontId="75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0" fillId="7" borderId="16" xfId="0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72" fillId="34" borderId="15" xfId="0" applyNumberFormat="1" applyFont="1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3" fontId="40" fillId="34" borderId="11" xfId="0" applyNumberFormat="1" applyFont="1" applyFill="1" applyBorder="1" applyAlignment="1">
      <alignment/>
    </xf>
    <xf numFmtId="0" fontId="40" fillId="34" borderId="19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2" fontId="70" fillId="0" borderId="10" xfId="0" applyNumberFormat="1" applyFont="1" applyBorder="1" applyAlignment="1">
      <alignment/>
    </xf>
    <xf numFmtId="0" fontId="77" fillId="34" borderId="13" xfId="0" applyFont="1" applyFill="1" applyBorder="1" applyAlignment="1">
      <alignment/>
    </xf>
    <xf numFmtId="0" fontId="35" fillId="34" borderId="20" xfId="0" applyFont="1" applyFill="1" applyBorder="1" applyAlignment="1">
      <alignment horizontal="center" vertical="center"/>
    </xf>
    <xf numFmtId="14" fontId="6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7" fillId="0" borderId="21" xfId="0" applyFont="1" applyBorder="1" applyAlignment="1">
      <alignment/>
    </xf>
    <xf numFmtId="43" fontId="47" fillId="0" borderId="22" xfId="0" applyNumberFormat="1" applyFont="1" applyBorder="1" applyAlignment="1">
      <alignment horizontal="right" vertical="top"/>
    </xf>
    <xf numFmtId="0" fontId="0" fillId="0" borderId="23" xfId="0" applyBorder="1" applyAlignment="1">
      <alignment/>
    </xf>
    <xf numFmtId="0" fontId="0" fillId="7" borderId="24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68" fillId="13" borderId="25" xfId="0" applyFont="1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1" fontId="68" fillId="0" borderId="25" xfId="0" applyNumberFormat="1" applyFont="1" applyBorder="1" applyAlignment="1">
      <alignment horizontal="center" vertical="center"/>
    </xf>
    <xf numFmtId="1" fontId="68" fillId="0" borderId="27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/>
    </xf>
    <xf numFmtId="0" fontId="78" fillId="34" borderId="28" xfId="0" applyFont="1" applyFill="1" applyBorder="1" applyAlignment="1">
      <alignment vertical="top" wrapText="1"/>
    </xf>
    <xf numFmtId="0" fontId="78" fillId="34" borderId="29" xfId="0" applyFont="1" applyFill="1" applyBorder="1" applyAlignment="1">
      <alignment vertical="top" wrapText="1"/>
    </xf>
    <xf numFmtId="0" fontId="78" fillId="34" borderId="30" xfId="0" applyFont="1" applyFill="1" applyBorder="1" applyAlignment="1">
      <alignment vertical="top" wrapText="1"/>
    </xf>
    <xf numFmtId="0" fontId="79" fillId="34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shrinkToFit="1"/>
    </xf>
    <xf numFmtId="3" fontId="68" fillId="0" borderId="25" xfId="0" applyNumberFormat="1" applyFont="1" applyBorder="1" applyAlignment="1">
      <alignment horizontal="center" vertical="center"/>
    </xf>
    <xf numFmtId="0" fontId="68" fillId="37" borderId="28" xfId="0" applyFont="1" applyFill="1" applyBorder="1" applyAlignment="1">
      <alignment vertical="top" wrapText="1"/>
    </xf>
    <xf numFmtId="0" fontId="68" fillId="37" borderId="29" xfId="0" applyFont="1" applyFill="1" applyBorder="1" applyAlignment="1">
      <alignment vertical="top" wrapText="1"/>
    </xf>
    <xf numFmtId="0" fontId="68" fillId="37" borderId="30" xfId="0" applyFont="1" applyFill="1" applyBorder="1" applyAlignment="1">
      <alignment vertical="top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3" fontId="78" fillId="34" borderId="10" xfId="0" applyNumberFormat="1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29" fillId="0" borderId="28" xfId="0" applyFont="1" applyFill="1" applyBorder="1" applyAlignment="1">
      <alignment vertical="top" wrapText="1"/>
    </xf>
    <xf numFmtId="0" fontId="29" fillId="0" borderId="29" xfId="0" applyFont="1" applyFill="1" applyBorder="1" applyAlignment="1">
      <alignment vertical="top" wrapText="1"/>
    </xf>
    <xf numFmtId="0" fontId="29" fillId="0" borderId="30" xfId="0" applyFont="1" applyFill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67" fillId="0" borderId="0" xfId="0" applyFont="1" applyAlignment="1">
      <alignment vertical="top" wrapText="1" shrinkToFit="1"/>
    </xf>
    <xf numFmtId="0" fontId="67" fillId="0" borderId="0" xfId="0" applyFont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43" fontId="29" fillId="0" borderId="28" xfId="0" applyNumberFormat="1" applyFont="1" applyBorder="1" applyAlignment="1">
      <alignment horizontal="right" vertical="top" wrapText="1"/>
    </xf>
    <xf numFmtId="43" fontId="29" fillId="0" borderId="29" xfId="0" applyNumberFormat="1" applyFont="1" applyBorder="1" applyAlignment="1">
      <alignment horizontal="right" vertical="top" wrapText="1"/>
    </xf>
    <xf numFmtId="43" fontId="29" fillId="0" borderId="30" xfId="0" applyNumberFormat="1" applyFont="1" applyBorder="1" applyAlignment="1">
      <alignment horizontal="right" vertical="top" wrapText="1"/>
    </xf>
    <xf numFmtId="0" fontId="29" fillId="37" borderId="28" xfId="0" applyFont="1" applyFill="1" applyBorder="1" applyAlignment="1">
      <alignment vertical="top" wrapText="1"/>
    </xf>
    <xf numFmtId="0" fontId="29" fillId="37" borderId="29" xfId="0" applyFont="1" applyFill="1" applyBorder="1" applyAlignment="1">
      <alignment vertical="top" wrapText="1"/>
    </xf>
    <xf numFmtId="0" fontId="29" fillId="37" borderId="30" xfId="0" applyFont="1" applyFill="1" applyBorder="1" applyAlignment="1">
      <alignment vertical="top" wrapText="1"/>
    </xf>
    <xf numFmtId="0" fontId="29" fillId="34" borderId="28" xfId="0" applyFont="1" applyFill="1" applyBorder="1" applyAlignment="1">
      <alignment vertical="top" wrapText="1"/>
    </xf>
    <xf numFmtId="0" fontId="29" fillId="34" borderId="29" xfId="0" applyFont="1" applyFill="1" applyBorder="1" applyAlignment="1">
      <alignment vertical="top" wrapText="1"/>
    </xf>
    <xf numFmtId="0" fontId="29" fillId="34" borderId="30" xfId="0" applyFont="1" applyFill="1" applyBorder="1" applyAlignment="1">
      <alignment vertical="top" wrapText="1"/>
    </xf>
    <xf numFmtId="176" fontId="29" fillId="34" borderId="10" xfId="0" applyNumberFormat="1" applyFont="1" applyFill="1" applyBorder="1" applyAlignment="1">
      <alignment/>
    </xf>
    <xf numFmtId="2" fontId="68" fillId="34" borderId="10" xfId="0" applyNumberFormat="1" applyFont="1" applyFill="1" applyBorder="1" applyAlignment="1">
      <alignment/>
    </xf>
    <xf numFmtId="44" fontId="67" fillId="0" borderId="10" xfId="0" applyNumberFormat="1" applyFont="1" applyBorder="1" applyAlignment="1">
      <alignment/>
    </xf>
    <xf numFmtId="0" fontId="0" fillId="34" borderId="11" xfId="0" applyFill="1" applyBorder="1" applyAlignment="1">
      <alignment/>
    </xf>
    <xf numFmtId="0" fontId="47" fillId="34" borderId="19" xfId="0" applyNumberFormat="1" applyFont="1" applyFill="1" applyBorder="1" applyAlignment="1">
      <alignment horizontal="right" vertical="top"/>
    </xf>
    <xf numFmtId="0" fontId="80" fillId="0" borderId="0" xfId="0" applyFont="1" applyAlignment="1">
      <alignment/>
    </xf>
    <xf numFmtId="43" fontId="81" fillId="0" borderId="0" xfId="0" applyNumberFormat="1" applyFont="1" applyAlignment="1">
      <alignment horizontal="right" vertical="top"/>
    </xf>
    <xf numFmtId="0" fontId="81" fillId="0" borderId="0" xfId="0" applyFont="1" applyAlignment="1">
      <alignment/>
    </xf>
    <xf numFmtId="43" fontId="76" fillId="0" borderId="0" xfId="0" applyNumberFormat="1" applyFont="1" applyAlignment="1">
      <alignment horizontal="right" vertical="top"/>
    </xf>
    <xf numFmtId="0" fontId="0" fillId="0" borderId="14" xfId="0" applyBorder="1" applyAlignment="1">
      <alignment/>
    </xf>
    <xf numFmtId="0" fontId="38" fillId="7" borderId="20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1" fillId="7" borderId="31" xfId="0" applyFont="1" applyFill="1" applyBorder="1" applyAlignment="1">
      <alignment/>
    </xf>
    <xf numFmtId="0" fontId="72" fillId="34" borderId="15" xfId="0" applyFont="1" applyFill="1" applyBorder="1" applyAlignment="1">
      <alignment/>
    </xf>
    <xf numFmtId="0" fontId="72" fillId="34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72" fillId="34" borderId="11" xfId="0" applyFont="1" applyFill="1" applyBorder="1" applyAlignment="1">
      <alignment/>
    </xf>
    <xf numFmtId="8" fontId="72" fillId="34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/>
    </xf>
    <xf numFmtId="8" fontId="72" fillId="7" borderId="19" xfId="0" applyNumberFormat="1" applyFont="1" applyFill="1" applyBorder="1" applyAlignment="1">
      <alignment/>
    </xf>
    <xf numFmtId="0" fontId="70" fillId="0" borderId="10" xfId="0" applyFont="1" applyBorder="1" applyAlignment="1">
      <alignment horizontal="right"/>
    </xf>
    <xf numFmtId="6" fontId="70" fillId="7" borderId="10" xfId="0" applyNumberFormat="1" applyFont="1" applyFill="1" applyBorder="1" applyAlignment="1">
      <alignment horizontal="right"/>
    </xf>
    <xf numFmtId="0" fontId="70" fillId="7" borderId="10" xfId="0" applyFont="1" applyFill="1" applyBorder="1" applyAlignment="1">
      <alignment/>
    </xf>
    <xf numFmtId="0" fontId="67" fillId="7" borderId="10" xfId="0" applyFont="1" applyFill="1" applyBorder="1" applyAlignment="1">
      <alignment/>
    </xf>
    <xf numFmtId="42" fontId="70" fillId="7" borderId="10" xfId="0" applyNumberFormat="1" applyFont="1" applyFill="1" applyBorder="1" applyAlignment="1">
      <alignment/>
    </xf>
    <xf numFmtId="9" fontId="70" fillId="7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6">
      <selection activeCell="R19" sqref="R19"/>
    </sheetView>
  </sheetViews>
  <sheetFormatPr defaultColWidth="9.140625" defaultRowHeight="15"/>
  <cols>
    <col min="1" max="1" width="12.140625" style="0" customWidth="1"/>
    <col min="2" max="2" width="31.28125" style="1" customWidth="1"/>
    <col min="3" max="3" width="5.7109375" style="0" hidden="1" customWidth="1"/>
    <col min="4" max="4" width="7.28125" style="0" customWidth="1"/>
    <col min="5" max="5" width="14.7109375" style="0" customWidth="1"/>
    <col min="6" max="6" width="13.8515625" style="0" customWidth="1"/>
    <col min="7" max="7" width="19.28125" style="0" customWidth="1"/>
    <col min="8" max="8" width="14.00390625" style="2" customWidth="1"/>
    <col min="9" max="9" width="20.7109375" style="0" customWidth="1"/>
    <col min="10" max="10" width="13.140625" style="0" customWidth="1"/>
    <col min="11" max="11" width="12.57421875" style="0" customWidth="1"/>
    <col min="12" max="12" width="11.8515625" style="0" customWidth="1"/>
    <col min="13" max="13" width="15.28125" style="0" customWidth="1"/>
  </cols>
  <sheetData>
    <row r="1" spans="1:13" ht="21">
      <c r="A1" s="3" t="s">
        <v>0</v>
      </c>
      <c r="B1" s="4"/>
      <c r="C1" s="5"/>
      <c r="D1" s="5"/>
      <c r="E1" s="5"/>
      <c r="F1" s="3"/>
      <c r="G1" s="6" t="s">
        <v>47</v>
      </c>
      <c r="H1" s="32"/>
      <c r="I1" s="25"/>
      <c r="J1" s="25"/>
      <c r="K1" s="25"/>
      <c r="L1" s="25"/>
      <c r="M1" s="25"/>
    </row>
    <row r="2" spans="1:13" ht="15">
      <c r="A2" s="89" t="s">
        <v>1</v>
      </c>
      <c r="B2" s="101" t="s">
        <v>40</v>
      </c>
      <c r="C2" s="101"/>
      <c r="D2" s="83" t="s">
        <v>41</v>
      </c>
      <c r="E2" s="77" t="s">
        <v>2</v>
      </c>
      <c r="F2" s="78"/>
      <c r="G2" s="78"/>
      <c r="H2" s="78"/>
      <c r="I2" s="78"/>
      <c r="J2" s="78"/>
      <c r="K2" s="78"/>
      <c r="L2" s="78"/>
      <c r="M2" s="78"/>
    </row>
    <row r="3" spans="1:13" ht="15">
      <c r="A3" s="89"/>
      <c r="B3" s="101"/>
      <c r="C3" s="101"/>
      <c r="D3" s="84"/>
      <c r="E3" s="113" t="s">
        <v>3</v>
      </c>
      <c r="F3" s="88" t="s">
        <v>45</v>
      </c>
      <c r="G3" s="104" t="s">
        <v>52</v>
      </c>
      <c r="H3" s="107" t="s">
        <v>44</v>
      </c>
      <c r="I3" s="85" t="s">
        <v>50</v>
      </c>
      <c r="J3" s="110" t="s">
        <v>42</v>
      </c>
      <c r="K3" s="91" t="s">
        <v>4</v>
      </c>
      <c r="L3" s="98" t="s">
        <v>5</v>
      </c>
      <c r="M3" s="85" t="s">
        <v>6</v>
      </c>
    </row>
    <row r="4" spans="1:13" ht="15">
      <c r="A4" s="89"/>
      <c r="B4" s="101"/>
      <c r="C4" s="101"/>
      <c r="D4" s="84"/>
      <c r="E4" s="114"/>
      <c r="F4" s="88"/>
      <c r="G4" s="105"/>
      <c r="H4" s="108"/>
      <c r="I4" s="86"/>
      <c r="J4" s="111"/>
      <c r="K4" s="92"/>
      <c r="L4" s="99"/>
      <c r="M4" s="86"/>
    </row>
    <row r="5" spans="1:13" ht="15">
      <c r="A5" s="89"/>
      <c r="B5" s="101"/>
      <c r="C5" s="101"/>
      <c r="D5" s="84"/>
      <c r="E5" s="115"/>
      <c r="F5" s="88"/>
      <c r="G5" s="106"/>
      <c r="H5" s="109"/>
      <c r="I5" s="87"/>
      <c r="J5" s="112"/>
      <c r="K5" s="93"/>
      <c r="L5" s="100"/>
      <c r="M5" s="87"/>
    </row>
    <row r="6" spans="1:13" ht="15.75">
      <c r="A6" s="7" t="s">
        <v>7</v>
      </c>
      <c r="B6" s="79">
        <v>122</v>
      </c>
      <c r="C6" s="80"/>
      <c r="D6" s="8">
        <v>123</v>
      </c>
      <c r="E6" s="9">
        <f>B6*35</f>
        <v>4270</v>
      </c>
      <c r="F6" s="11">
        <f>B6*30.34323</f>
        <v>3701.8740599999996</v>
      </c>
      <c r="G6" s="66">
        <v>60</v>
      </c>
      <c r="H6" s="47">
        <f>G6*88.0031</f>
        <v>5280.186000000001</v>
      </c>
      <c r="I6" s="33">
        <f aca="true" t="shared" si="0" ref="I6:I15">E6+F6+H6+M6</f>
        <v>19252.06006</v>
      </c>
      <c r="J6" s="15"/>
      <c r="K6" s="15"/>
      <c r="L6" s="34">
        <v>500</v>
      </c>
      <c r="M6" s="35">
        <f>L6*12</f>
        <v>6000</v>
      </c>
    </row>
    <row r="7" spans="1:13" ht="15.75">
      <c r="A7" s="7" t="s">
        <v>8</v>
      </c>
      <c r="B7" s="81">
        <v>196</v>
      </c>
      <c r="C7" s="82"/>
      <c r="D7" s="8">
        <v>189</v>
      </c>
      <c r="E7" s="9">
        <f aca="true" t="shared" si="1" ref="E7:E15">B7*35</f>
        <v>6860</v>
      </c>
      <c r="F7" s="11">
        <f aca="true" t="shared" si="2" ref="F7:F15">B7*30.34323</f>
        <v>5947.27308</v>
      </c>
      <c r="G7" s="66">
        <v>75</v>
      </c>
      <c r="H7" s="47">
        <f aca="true" t="shared" si="3" ref="H7:H15">G7*88.0031</f>
        <v>6600.2325</v>
      </c>
      <c r="I7" s="33">
        <f t="shared" si="0"/>
        <v>25407.505579999997</v>
      </c>
      <c r="J7" s="15"/>
      <c r="K7" s="15"/>
      <c r="L7" s="34">
        <v>500</v>
      </c>
      <c r="M7" s="35">
        <f aca="true" t="shared" si="4" ref="M7:M15">L7*12</f>
        <v>6000</v>
      </c>
    </row>
    <row r="8" spans="1:13" ht="15.75">
      <c r="A8" s="7" t="s">
        <v>9</v>
      </c>
      <c r="B8" s="81">
        <v>748</v>
      </c>
      <c r="C8" s="82"/>
      <c r="D8" s="8">
        <v>727</v>
      </c>
      <c r="E8" s="9">
        <f t="shared" si="1"/>
        <v>26180</v>
      </c>
      <c r="F8" s="11">
        <f t="shared" si="2"/>
        <v>22696.73604</v>
      </c>
      <c r="G8" s="66">
        <v>295</v>
      </c>
      <c r="H8" s="47">
        <f t="shared" si="3"/>
        <v>25960.914500000003</v>
      </c>
      <c r="I8" s="33">
        <f t="shared" si="0"/>
        <v>88037.65054</v>
      </c>
      <c r="J8" s="15"/>
      <c r="K8" s="15"/>
      <c r="L8" s="34">
        <v>1100</v>
      </c>
      <c r="M8" s="35">
        <f t="shared" si="4"/>
        <v>13200</v>
      </c>
    </row>
    <row r="9" spans="1:13" ht="15.75">
      <c r="A9" s="7" t="s">
        <v>10</v>
      </c>
      <c r="B9" s="81">
        <v>224</v>
      </c>
      <c r="C9" s="82"/>
      <c r="D9" s="8">
        <v>231</v>
      </c>
      <c r="E9" s="9">
        <f t="shared" si="1"/>
        <v>7840</v>
      </c>
      <c r="F9" s="11">
        <f t="shared" si="2"/>
        <v>6796.883519999999</v>
      </c>
      <c r="G9" s="66">
        <v>95</v>
      </c>
      <c r="H9" s="47">
        <f t="shared" si="3"/>
        <v>8360.2945</v>
      </c>
      <c r="I9" s="33">
        <f t="shared" si="0"/>
        <v>28997.17802</v>
      </c>
      <c r="J9" s="15"/>
      <c r="K9" s="15"/>
      <c r="L9" s="34">
        <v>500</v>
      </c>
      <c r="M9" s="35">
        <f t="shared" si="4"/>
        <v>6000</v>
      </c>
    </row>
    <row r="10" spans="1:13" ht="15.75">
      <c r="A10" s="7" t="s">
        <v>11</v>
      </c>
      <c r="B10" s="81">
        <v>381</v>
      </c>
      <c r="C10" s="82"/>
      <c r="D10" s="8">
        <v>379</v>
      </c>
      <c r="E10" s="9">
        <f t="shared" si="1"/>
        <v>13335</v>
      </c>
      <c r="F10" s="11">
        <f t="shared" si="2"/>
        <v>11560.770629999999</v>
      </c>
      <c r="G10" s="66">
        <v>140</v>
      </c>
      <c r="H10" s="47">
        <f t="shared" si="3"/>
        <v>12320.434000000001</v>
      </c>
      <c r="I10" s="33">
        <f t="shared" si="0"/>
        <v>46816.20463</v>
      </c>
      <c r="J10" s="15"/>
      <c r="K10" s="15"/>
      <c r="L10" s="34">
        <v>800</v>
      </c>
      <c r="M10" s="35">
        <f t="shared" si="4"/>
        <v>9600</v>
      </c>
    </row>
    <row r="11" spans="1:15" ht="15.75">
      <c r="A11" s="7" t="s">
        <v>12</v>
      </c>
      <c r="B11" s="81">
        <v>445</v>
      </c>
      <c r="C11" s="82"/>
      <c r="D11" s="8">
        <v>450</v>
      </c>
      <c r="E11" s="9">
        <f t="shared" si="1"/>
        <v>15575</v>
      </c>
      <c r="F11" s="11">
        <f t="shared" si="2"/>
        <v>13502.73735</v>
      </c>
      <c r="G11" s="66">
        <v>110</v>
      </c>
      <c r="H11" s="47">
        <f t="shared" si="3"/>
        <v>9680.341</v>
      </c>
      <c r="I11" s="33">
        <f t="shared" si="0"/>
        <v>44758.078349999996</v>
      </c>
      <c r="J11" s="15"/>
      <c r="K11" s="15"/>
      <c r="L11" s="34">
        <v>500</v>
      </c>
      <c r="M11" s="35">
        <f t="shared" si="4"/>
        <v>6000</v>
      </c>
      <c r="N11" s="52"/>
      <c r="O11" s="52"/>
    </row>
    <row r="12" spans="1:13" ht="15.75">
      <c r="A12" s="7" t="s">
        <v>13</v>
      </c>
      <c r="B12" s="81">
        <v>389</v>
      </c>
      <c r="C12" s="82"/>
      <c r="D12" s="8">
        <v>400</v>
      </c>
      <c r="E12" s="9">
        <f t="shared" si="1"/>
        <v>13615</v>
      </c>
      <c r="F12" s="11">
        <f t="shared" si="2"/>
        <v>11803.516469999999</v>
      </c>
      <c r="G12" s="66">
        <v>140</v>
      </c>
      <c r="H12" s="47">
        <f t="shared" si="3"/>
        <v>12320.434000000001</v>
      </c>
      <c r="I12" s="33">
        <f t="shared" si="0"/>
        <v>43738.950469999996</v>
      </c>
      <c r="J12" s="15"/>
      <c r="K12" s="15"/>
      <c r="L12" s="34">
        <v>500</v>
      </c>
      <c r="M12" s="35">
        <f t="shared" si="4"/>
        <v>6000</v>
      </c>
    </row>
    <row r="13" spans="1:13" ht="15.75">
      <c r="A13" s="7" t="s">
        <v>14</v>
      </c>
      <c r="B13" s="81">
        <v>352</v>
      </c>
      <c r="C13" s="82"/>
      <c r="D13" s="8">
        <v>332</v>
      </c>
      <c r="E13" s="9">
        <f t="shared" si="1"/>
        <v>12320</v>
      </c>
      <c r="F13" s="11">
        <f t="shared" si="2"/>
        <v>10680.81696</v>
      </c>
      <c r="G13" s="66">
        <v>115</v>
      </c>
      <c r="H13" s="47">
        <f t="shared" si="3"/>
        <v>10120.3565</v>
      </c>
      <c r="I13" s="33">
        <f t="shared" si="0"/>
        <v>39121.17346</v>
      </c>
      <c r="J13" s="15"/>
      <c r="K13" s="15"/>
      <c r="L13" s="34">
        <v>500</v>
      </c>
      <c r="M13" s="35">
        <f t="shared" si="4"/>
        <v>6000</v>
      </c>
    </row>
    <row r="14" spans="1:13" ht="15.75">
      <c r="A14" s="7" t="s">
        <v>15</v>
      </c>
      <c r="B14" s="81">
        <v>71</v>
      </c>
      <c r="C14" s="82"/>
      <c r="D14" s="8">
        <v>68</v>
      </c>
      <c r="E14" s="9">
        <f t="shared" si="1"/>
        <v>2485</v>
      </c>
      <c r="F14" s="11">
        <f t="shared" si="2"/>
        <v>2154.36933</v>
      </c>
      <c r="G14" s="66">
        <v>26</v>
      </c>
      <c r="H14" s="47">
        <f t="shared" si="3"/>
        <v>2288.0806000000002</v>
      </c>
      <c r="I14" s="33">
        <f t="shared" si="0"/>
        <v>12927.449929999999</v>
      </c>
      <c r="J14" s="15"/>
      <c r="K14" s="15"/>
      <c r="L14" s="34">
        <v>500</v>
      </c>
      <c r="M14" s="35">
        <f t="shared" si="4"/>
        <v>6000</v>
      </c>
    </row>
    <row r="15" spans="1:13" ht="15.75">
      <c r="A15" s="7" t="s">
        <v>16</v>
      </c>
      <c r="B15" s="90">
        <v>1821</v>
      </c>
      <c r="C15" s="82"/>
      <c r="D15" s="8">
        <v>1777</v>
      </c>
      <c r="E15" s="9">
        <f t="shared" si="1"/>
        <v>63735</v>
      </c>
      <c r="F15" s="11">
        <f t="shared" si="2"/>
        <v>55255.02183</v>
      </c>
      <c r="G15" s="66">
        <v>360</v>
      </c>
      <c r="H15" s="47">
        <f t="shared" si="3"/>
        <v>31681.116</v>
      </c>
      <c r="I15" s="33">
        <f t="shared" si="0"/>
        <v>167471.13783</v>
      </c>
      <c r="J15" s="15"/>
      <c r="K15" s="15"/>
      <c r="L15" s="34">
        <v>1400</v>
      </c>
      <c r="M15" s="35">
        <f t="shared" si="4"/>
        <v>16800</v>
      </c>
    </row>
    <row r="16" spans="1:13" ht="15.75">
      <c r="A16" s="12" t="s">
        <v>17</v>
      </c>
      <c r="B16" s="96">
        <f>SUM(B6:B15)</f>
        <v>4749</v>
      </c>
      <c r="C16" s="97"/>
      <c r="D16" s="8">
        <f aca="true" t="shared" si="5" ref="D16:I16">SUM(D6:D15)</f>
        <v>4676</v>
      </c>
      <c r="E16" s="13">
        <f t="shared" si="5"/>
        <v>166215</v>
      </c>
      <c r="F16" s="116">
        <f t="shared" si="5"/>
        <v>144099.99926999997</v>
      </c>
      <c r="G16" s="14">
        <f t="shared" si="5"/>
        <v>1416</v>
      </c>
      <c r="H16" s="117">
        <f t="shared" si="5"/>
        <v>124612.3896</v>
      </c>
      <c r="I16" s="36">
        <f t="shared" si="5"/>
        <v>516527.38887</v>
      </c>
      <c r="J16" s="118"/>
      <c r="K16" s="15"/>
      <c r="L16" s="15"/>
      <c r="M16" s="37">
        <f>M17+SUM(M6:M15)</f>
        <v>81600</v>
      </c>
    </row>
    <row r="17" spans="1:13" ht="15">
      <c r="A17" s="12"/>
      <c r="B17" s="94" t="s">
        <v>18</v>
      </c>
      <c r="C17" s="94"/>
      <c r="D17" s="8"/>
      <c r="E17" s="15"/>
      <c r="F17" s="15"/>
      <c r="G17" s="10">
        <v>14</v>
      </c>
      <c r="H17" s="10">
        <f>G17*88.0031</f>
        <v>1232.0434</v>
      </c>
      <c r="I17" s="136" t="s">
        <v>19</v>
      </c>
      <c r="J17" s="38">
        <v>72000</v>
      </c>
      <c r="K17" s="39">
        <v>73000</v>
      </c>
      <c r="L17" s="40" t="s">
        <v>19</v>
      </c>
      <c r="M17" s="41"/>
    </row>
    <row r="18" spans="1:13" ht="15">
      <c r="A18" s="12"/>
      <c r="B18" s="94" t="s">
        <v>18</v>
      </c>
      <c r="C18" s="94"/>
      <c r="D18" s="8"/>
      <c r="E18" s="15"/>
      <c r="F18" s="15"/>
      <c r="G18" s="17" t="s">
        <v>20</v>
      </c>
      <c r="H18" s="13">
        <f>SUM(H16:H17)</f>
        <v>125844.43299999999</v>
      </c>
      <c r="I18" s="136" t="s">
        <v>49</v>
      </c>
      <c r="J18" s="38">
        <v>40799.65</v>
      </c>
      <c r="K18" s="39">
        <v>35255.64</v>
      </c>
      <c r="L18" s="42" t="s">
        <v>48</v>
      </c>
      <c r="M18" s="42"/>
    </row>
    <row r="19" spans="1:13" ht="15">
      <c r="A19" s="12"/>
      <c r="B19" s="94"/>
      <c r="C19" s="94"/>
      <c r="D19" s="8"/>
      <c r="E19" s="18"/>
      <c r="F19" s="18"/>
      <c r="G19" s="19"/>
      <c r="H19" s="43"/>
      <c r="I19" s="137" t="s">
        <v>55</v>
      </c>
      <c r="J19" s="44">
        <f>SUM(J17:J18)</f>
        <v>112799.65</v>
      </c>
      <c r="K19" s="45">
        <f>SUM(K17:K18)</f>
        <v>108255.64</v>
      </c>
      <c r="L19" s="138" t="s">
        <v>51</v>
      </c>
      <c r="M19" s="139"/>
    </row>
    <row r="20" spans="1:13" ht="15">
      <c r="A20" s="12"/>
      <c r="B20" s="94" t="s">
        <v>18</v>
      </c>
      <c r="C20" s="94"/>
      <c r="D20" s="8"/>
      <c r="E20" s="15"/>
      <c r="F20" s="15"/>
      <c r="G20" s="16"/>
      <c r="H20" s="46"/>
      <c r="I20" s="16"/>
      <c r="J20" s="39"/>
      <c r="K20" s="39"/>
      <c r="L20" s="15"/>
      <c r="M20" s="15"/>
    </row>
    <row r="21" spans="1:13" ht="15.75">
      <c r="A21" s="20" t="s">
        <v>22</v>
      </c>
      <c r="B21" s="95"/>
      <c r="C21" s="95"/>
      <c r="D21" s="8"/>
      <c r="E21" s="21" t="s">
        <v>23</v>
      </c>
      <c r="F21" s="21" t="s">
        <v>23</v>
      </c>
      <c r="G21" s="22" t="s">
        <v>43</v>
      </c>
      <c r="H21" s="21" t="s">
        <v>23</v>
      </c>
      <c r="I21" s="48" t="s">
        <v>24</v>
      </c>
      <c r="J21" s="41"/>
      <c r="K21" s="140" t="s">
        <v>56</v>
      </c>
      <c r="L21" s="141"/>
      <c r="M21" s="49" t="s">
        <v>25</v>
      </c>
    </row>
    <row r="22" spans="1:13" ht="15">
      <c r="A22" s="23"/>
      <c r="B22" s="24"/>
      <c r="C22" s="25"/>
      <c r="D22" s="25"/>
      <c r="E22" s="25"/>
      <c r="F22" s="25"/>
      <c r="G22" s="25"/>
      <c r="H22" s="32"/>
      <c r="I22" s="25"/>
      <c r="J22" s="25"/>
      <c r="K22" s="25"/>
      <c r="L22" s="25"/>
      <c r="M22" s="25"/>
    </row>
    <row r="23" spans="1:13" ht="15">
      <c r="A23" s="23"/>
      <c r="B23" s="24"/>
      <c r="C23" s="25"/>
      <c r="D23" s="25"/>
      <c r="E23" s="25"/>
      <c r="F23" s="25"/>
      <c r="G23" s="25"/>
      <c r="H23" s="32"/>
      <c r="I23" s="25"/>
      <c r="J23" s="25"/>
      <c r="K23" s="25"/>
      <c r="L23" s="25"/>
      <c r="M23" s="25"/>
    </row>
    <row r="24" spans="1:13" ht="15">
      <c r="A24" s="102" t="s">
        <v>46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ht="1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2" ht="15">
      <c r="A28" s="26"/>
      <c r="B28" s="27"/>
      <c r="G28" s="121" t="s">
        <v>26</v>
      </c>
      <c r="H28" s="122"/>
      <c r="I28" s="123"/>
      <c r="J28" s="123"/>
      <c r="K28" s="65"/>
      <c r="L28" s="65"/>
    </row>
    <row r="29" spans="1:12" ht="15.75" thickBot="1">
      <c r="A29" s="65">
        <v>2023</v>
      </c>
      <c r="B29" s="28"/>
      <c r="E29" s="28" t="s">
        <v>27</v>
      </c>
      <c r="G29" s="121" t="s">
        <v>28</v>
      </c>
      <c r="H29" s="124"/>
      <c r="I29" s="65"/>
      <c r="J29" s="65"/>
      <c r="K29" s="65"/>
      <c r="L29" s="65"/>
    </row>
    <row r="30" spans="1:9" ht="15.75">
      <c r="A30" s="67" t="s">
        <v>29</v>
      </c>
      <c r="B30" s="68">
        <v>2023</v>
      </c>
      <c r="C30" s="125"/>
      <c r="D30" s="53" t="s">
        <v>30</v>
      </c>
      <c r="E30" s="54"/>
      <c r="F30" s="126"/>
      <c r="G30" s="71" t="s">
        <v>31</v>
      </c>
      <c r="H30" s="72" t="s">
        <v>32</v>
      </c>
      <c r="I30" s="69"/>
    </row>
    <row r="31" spans="1:9" ht="15.75">
      <c r="A31" s="61">
        <v>34870</v>
      </c>
      <c r="B31" s="62">
        <v>1</v>
      </c>
      <c r="C31" s="70"/>
      <c r="D31" s="55">
        <v>1</v>
      </c>
      <c r="E31" s="56">
        <v>31570</v>
      </c>
      <c r="F31" s="127"/>
      <c r="G31" s="73" t="s">
        <v>10</v>
      </c>
      <c r="H31" s="74">
        <v>2</v>
      </c>
      <c r="I31" s="70"/>
    </row>
    <row r="32" spans="1:9" ht="15.75">
      <c r="A32" s="61">
        <v>36410</v>
      </c>
      <c r="B32" s="62">
        <v>2</v>
      </c>
      <c r="C32" s="70"/>
      <c r="D32" s="55">
        <v>2</v>
      </c>
      <c r="E32" s="56">
        <v>30415</v>
      </c>
      <c r="F32" s="127"/>
      <c r="G32" s="73" t="s">
        <v>11</v>
      </c>
      <c r="H32" s="74">
        <v>2</v>
      </c>
      <c r="I32" s="70"/>
    </row>
    <row r="33" spans="1:10" ht="15.75">
      <c r="A33" s="61">
        <v>36410</v>
      </c>
      <c r="B33" s="62">
        <v>3</v>
      </c>
      <c r="C33" s="70"/>
      <c r="D33" s="55">
        <v>3</v>
      </c>
      <c r="E33" s="56">
        <v>38665</v>
      </c>
      <c r="F33" s="127"/>
      <c r="G33" s="73" t="s">
        <v>9</v>
      </c>
      <c r="H33" s="74">
        <v>34</v>
      </c>
      <c r="I33" s="70"/>
      <c r="J33" s="50"/>
    </row>
    <row r="34" spans="1:10" ht="15.75">
      <c r="A34" s="61">
        <v>36410</v>
      </c>
      <c r="B34" s="62">
        <v>4</v>
      </c>
      <c r="C34" s="70"/>
      <c r="D34" s="55">
        <v>4</v>
      </c>
      <c r="E34" s="58">
        <v>35695</v>
      </c>
      <c r="F34" s="127"/>
      <c r="G34" s="73" t="s">
        <v>7</v>
      </c>
      <c r="H34" s="74">
        <v>5</v>
      </c>
      <c r="I34" s="70"/>
      <c r="J34" s="50"/>
    </row>
    <row r="35" spans="1:10" ht="16.5" thickBot="1">
      <c r="A35" s="63">
        <f>SUM(A31:A34)</f>
        <v>144100</v>
      </c>
      <c r="B35" s="64" t="s">
        <v>21</v>
      </c>
      <c r="C35" s="70"/>
      <c r="D35" s="59"/>
      <c r="E35" s="60">
        <f>SUM(E31:E34)</f>
        <v>136345</v>
      </c>
      <c r="F35" s="128" t="s">
        <v>33</v>
      </c>
      <c r="G35" s="73" t="s">
        <v>14</v>
      </c>
      <c r="H35" s="74">
        <v>50</v>
      </c>
      <c r="I35" s="70"/>
      <c r="J35" s="50"/>
    </row>
    <row r="36" spans="1:10" ht="15.75">
      <c r="A36" s="129"/>
      <c r="B36" s="130"/>
      <c r="C36" s="70"/>
      <c r="D36" s="55"/>
      <c r="E36" s="57"/>
      <c r="F36" s="127"/>
      <c r="G36" s="75" t="s">
        <v>12</v>
      </c>
      <c r="H36" s="74">
        <v>20</v>
      </c>
      <c r="I36" s="70"/>
      <c r="J36" s="50"/>
    </row>
    <row r="37" spans="1:10" ht="15.75">
      <c r="A37" s="129" t="s">
        <v>53</v>
      </c>
      <c r="B37" s="130"/>
      <c r="C37" s="131"/>
      <c r="D37" s="55"/>
      <c r="E37" s="57" t="s">
        <v>34</v>
      </c>
      <c r="F37" s="127"/>
      <c r="G37" s="73" t="s">
        <v>13</v>
      </c>
      <c r="H37" s="74">
        <v>6</v>
      </c>
      <c r="I37" s="70"/>
      <c r="J37" s="51"/>
    </row>
    <row r="38" spans="1:9" ht="15.75">
      <c r="A38" s="129" t="s">
        <v>35</v>
      </c>
      <c r="B38" s="130" t="s">
        <v>54</v>
      </c>
      <c r="C38" s="131"/>
      <c r="D38" s="55"/>
      <c r="E38" s="57" t="s">
        <v>36</v>
      </c>
      <c r="F38" s="127"/>
      <c r="G38" s="73" t="s">
        <v>16</v>
      </c>
      <c r="H38" s="74">
        <v>78</v>
      </c>
      <c r="I38" s="70"/>
    </row>
    <row r="39" spans="1:9" ht="16.5" thickBot="1">
      <c r="A39" s="132" t="s">
        <v>37</v>
      </c>
      <c r="B39" s="133">
        <v>21.57</v>
      </c>
      <c r="C39" s="134"/>
      <c r="D39" s="29"/>
      <c r="E39" s="30" t="s">
        <v>38</v>
      </c>
      <c r="F39" s="135">
        <v>20.411</v>
      </c>
      <c r="G39" s="76" t="s">
        <v>8</v>
      </c>
      <c r="H39" s="74">
        <v>5</v>
      </c>
      <c r="I39" s="70"/>
    </row>
    <row r="40" spans="2:9" ht="15">
      <c r="B40" s="31"/>
      <c r="G40" s="76" t="s">
        <v>39</v>
      </c>
      <c r="H40" s="74">
        <v>6</v>
      </c>
      <c r="I40" s="70"/>
    </row>
    <row r="41" spans="7:8" ht="15.75" thickBot="1">
      <c r="G41" s="119"/>
      <c r="H41" s="120">
        <f>SUM(H31:H40)</f>
        <v>208</v>
      </c>
    </row>
  </sheetData>
  <sheetProtection/>
  <mergeCells count="30">
    <mergeCell ref="L3:L5"/>
    <mergeCell ref="M3:M5"/>
    <mergeCell ref="B2:C5"/>
    <mergeCell ref="A24:M27"/>
    <mergeCell ref="G3:G5"/>
    <mergeCell ref="H3:H5"/>
    <mergeCell ref="I3:I5"/>
    <mergeCell ref="J3:J5"/>
    <mergeCell ref="B17:C17"/>
    <mergeCell ref="B18:C18"/>
    <mergeCell ref="B19:C19"/>
    <mergeCell ref="B20:C20"/>
    <mergeCell ref="B21:C21"/>
    <mergeCell ref="B16:C16"/>
    <mergeCell ref="A2:A5"/>
    <mergeCell ref="B11:C11"/>
    <mergeCell ref="B12:C12"/>
    <mergeCell ref="B13:C13"/>
    <mergeCell ref="B14:C14"/>
    <mergeCell ref="B15:C15"/>
    <mergeCell ref="E2:M2"/>
    <mergeCell ref="B6:C6"/>
    <mergeCell ref="B7:C7"/>
    <mergeCell ref="B8:C8"/>
    <mergeCell ref="B9:C9"/>
    <mergeCell ref="B10:C10"/>
    <mergeCell ref="D2:D5"/>
    <mergeCell ref="E3:E5"/>
    <mergeCell ref="F3:F5"/>
    <mergeCell ref="K3:K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KATALOG</dc:creator>
  <cp:keywords/>
  <dc:description/>
  <cp:lastModifiedBy>KATALOG</cp:lastModifiedBy>
  <cp:lastPrinted>2011-07-13T14:00:48Z</cp:lastPrinted>
  <dcterms:created xsi:type="dcterms:W3CDTF">2011-07-13T11:03:04Z</dcterms:created>
  <dcterms:modified xsi:type="dcterms:W3CDTF">2023-11-21T11:44:01Z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E1B796921E774EDA892CE11C2932042F</vt:lpwstr>
  </property>
  <property fmtid="{D5CDD505-2E9C-101B-9397-08002B2CF9AE}" pid="3" name="KSOProductBuildVer">
    <vt:lpwstr>1033-11.2.0.11537</vt:lpwstr>
  </property>
</Properties>
</file>